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041 Regulatory\300 NOTIFICATION &amp; PUBLICATION\05 NC TAR\For publication on website\"/>
    </mc:Choice>
  </mc:AlternateContent>
  <xr:revisionPtr revIDLastSave="0" documentId="13_ncr:1_{FDE7C233-69FB-4F2B-9383-622824DC7BF7}" xr6:coauthVersionLast="47" xr6:coauthVersionMax="47" xr10:uidLastSave="{00000000-0000-0000-0000-000000000000}"/>
  <bookViews>
    <workbookView xWindow="28680" yWindow="-120" windowWidth="29040" windowHeight="15840" xr2:uid="{00000000-000D-0000-FFFF-FFFF00000000}"/>
  </bookViews>
  <sheets>
    <sheet name="Art. 30 (2) b)" sheetId="4" r:id="rId1"/>
    <sheet name="Art. 30 (2) a) ii) NC TAR" sheetId="5" r:id="rId2"/>
  </sheets>
  <externalReferences>
    <externalReference r:id="rId3"/>
  </externalReferences>
  <definedNames>
    <definedName name="A_TN_ID">#REF!</definedName>
    <definedName name="ASP_E">#REF!</definedName>
    <definedName name="ASP_ID">#REF!</definedName>
    <definedName name="E_TN_ID">#REF!</definedName>
    <definedName name="ESP_E">#REF!</definedName>
    <definedName name="ESP_ID">#REF!</definedName>
    <definedName name="RLM_Arbeit">[1]E2_1_Verteilnetzentgelte!$C$38:$G$62</definedName>
    <definedName name="RLM_Leistung">[1]E2_1_Verteilnetzentgelte!$C$68:$G$92</definedName>
    <definedName name="SLP">[1]E2_1_Verteilnetzentgelte!$C$7:$G$32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5" l="1"/>
  <c r="H10" i="5"/>
  <c r="H9" i="5"/>
  <c r="H8" i="5"/>
  <c r="H7" i="5"/>
  <c r="G7" i="5" l="1"/>
  <c r="G8" i="5" s="1"/>
  <c r="G9" i="5" s="1"/>
  <c r="G10" i="5" s="1"/>
  <c r="G11" i="5" s="1"/>
  <c r="F8" i="5"/>
  <c r="F9" i="5" s="1"/>
  <c r="F10" i="5" s="1"/>
  <c r="F11" i="5" s="1"/>
  <c r="D7" i="5"/>
  <c r="D8" i="5" s="1"/>
  <c r="D9" i="5" s="1"/>
  <c r="D10" i="5" s="1"/>
  <c r="D11" i="5" s="1"/>
  <c r="C8" i="5"/>
  <c r="C9" i="5" s="1"/>
  <c r="C10" i="5" s="1"/>
  <c r="C11" i="5" s="1"/>
  <c r="E7" i="5"/>
  <c r="E8" i="5" s="1"/>
  <c r="C18" i="4"/>
  <c r="E9" i="5" l="1"/>
  <c r="C9" i="4"/>
  <c r="C17" i="4" s="1"/>
  <c r="C19" i="4" s="1"/>
  <c r="E10" i="5" l="1"/>
  <c r="E11" i="5" l="1"/>
</calcChain>
</file>

<file path=xl/sharedStrings.xml><?xml version="1.0" encoding="utf-8"?>
<sst xmlns="http://schemas.openxmlformats.org/spreadsheetml/2006/main" count="35" uniqueCount="35">
  <si>
    <t>Simulation</t>
  </si>
  <si>
    <t>Differenz</t>
  </si>
  <si>
    <t>delta</t>
  </si>
  <si>
    <t>Summe der Erlösobergrenzen aller FNB im THE-Marktgebiet [€/a]</t>
  </si>
  <si>
    <t>Summe der prognostizierten adjustierten Kapazitätsbuchungen 
aller FNB im THE-Marktgebiet [kWh/h/a]</t>
  </si>
  <si>
    <t>sum of allowed revenues of all TSO in the market area THE [€/a]</t>
  </si>
  <si>
    <t>sum of forecasted adjusted capacity bookings 
of all TSO in the market area THE [kWh/h/a]</t>
  </si>
  <si>
    <t>delta of the sum of forecasted adjusted capacity bookings 
of all TSO in the market area THE [kWh/h/a]</t>
  </si>
  <si>
    <t>delta of the sum of allowed revenues of all TSO in the market area THE [€/a]</t>
  </si>
  <si>
    <t>Veränderung der Summe der Erlösobergrenzen aller FNB im Marktgebiet THE [€/a]</t>
  </si>
  <si>
    <t>Veränderung der Summe der prognostizierten adjustierten Kapazitätsbuchungen 
aller FNB im Marktgebiet THE [kWh/h/a]</t>
  </si>
  <si>
    <t>current entry/ exit tariff in the market area THE [€/kWh/h/a]</t>
  </si>
  <si>
    <t>aktuelles Ein-/ Ausspeiseentgelt im Marktgebiet THE [€/kWh/h/a]</t>
  </si>
  <si>
    <t>simulated entry/ exit tariff in the market area THE [€/kWh/h/a]</t>
  </si>
  <si>
    <t>simuliertes Ein-/ Ausspeiseentgelt im Marktgebiet THE [€/kWh/h/a]</t>
  </si>
  <si>
    <t>Ein-/ Ausspeiseentgelt im Marktgebiet THE [€/kWh/h/a]</t>
  </si>
  <si>
    <t>entry/ exit tariff in the market area THE [€/kWh/h/a]</t>
  </si>
  <si>
    <t>Status quo 2022</t>
  </si>
  <si>
    <t>Marktgebiet THE/ market area THE</t>
  </si>
  <si>
    <t>Vereinfachtes Entgeltmodell nach Art. 30 (2) b) NC TAR / simplified Model according to  Art. 30 (2) b) NC TAR</t>
  </si>
  <si>
    <t>Sämtliche Angaben sind indikative, unverbindliche Prognosen zur Erfüllung der Veröffentlichungspflichten nach Art. 30 (2) a) ii) NC TAR</t>
  </si>
  <si>
    <t>All information comprise indicative, non-binding forecasts to fulfill the requirements of Art. 30 (2) a) ii) NC TAR</t>
  </si>
  <si>
    <t xml:space="preserve">Art. 30 (2) a) ii) NC TAR
Prognose der Referenzpreise
Estimation of reference prices </t>
  </si>
  <si>
    <t>Jahr
Year</t>
  </si>
  <si>
    <t>Geschätzte zulässige Erlöse aus Fernleitungsdienstleistungen vor Inflationierung und Anwendung des generellen sektoralen Produktivitätsfaktors
Forecasted transmission service revenue before inflation and application of the general sectoral factor for productivity</t>
  </si>
  <si>
    <t>Geschätzte zulässige Erlöse aus Fernleitungsdienstleistungen nach Inflationierung und Anwendung des generellen sektoralen Produktivitätsfaktors
Forecasted transmission service revenue after inflation and application of the general sectoral factor for productivity</t>
  </si>
  <si>
    <t>Prognostizierte kontrahierte Kapazität
Forecasted contracted capacity</t>
  </si>
  <si>
    <t>Prognostizierte kontrahierte Kapazität  gewichtet mit der Differenz zwischen Referenz- und Reservepreisen
Forecasted contracted capacity  weighted with the differenc between the relevant reference and reserve prices</t>
  </si>
  <si>
    <t xml:space="preserve">Indikativer Referenzpreis nach Anpassung gemäß Art. 6 (4) c) NC TAR 
Indicative reference price after rescaling according to Art. 6 (4) c) NC TAR  </t>
  </si>
  <si>
    <t>-</t>
  </si>
  <si>
    <t>Annahme zur jährlichen Entwicklung der zulässigen Erlöse aus Fernleitungsdienstleistungen ab 2023 (ausgewiesen nur bei den indikativen Referenzpreisen)
Assumption of annual development of allowed transmission services revenue from 2023 (shown only for the indicative reference prices)</t>
  </si>
  <si>
    <t>Annahme zur jährlichen Entwicklung der prognostizierten kontrahierten Kapazität ab 2023 (ausgewiesen nur bei den indikativen Referenzpreisen)
Assumption of annual development of forecasted contracted capacity from 2023 (shown only for the indicative reference prices)</t>
  </si>
  <si>
    <t xml:space="preserve">Inflationsindex in Höhe 3,3 %* abzüglich einer Fortschreibung des generellen sektoralen Produktivitätsfaktors für die dritte Regulierungsperiode in Höhe von 0,49 % 
Inflation index of 3,3 %*  minus a forward projection of the general sectoral factor for productivity for the third regulatory period of 0,49 % </t>
  </si>
  <si>
    <t>* Von der BNetzA wurden im Rahmen des Hinweisblattes für Fernleitungsnetzbetreiber zur Veröffentlichung der Entgelte folgende VPIs veröffentlicht:
The following CPIs were published by the BNetzA as part of the information sheet for transmission system operators on the publication of charges:
- VPI/CPI 2020: 105,8
- VPI/CPI 2021: 109,1</t>
  </si>
  <si>
    <t>Date: 02.12.2022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</si>
</sst>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quot;€&quot;_-;\-* #,##0\ &quot;€&quot;_-;_-* &quot;-&quot;\ &quot;€&quot;_-;_-@_-"/>
    <numFmt numFmtId="165" formatCode="_-* #,##0.00\ &quot;€&quot;_-;\-* #,##0.00\ &quot;€&quot;_-;_-* &quot;-&quot;??\ &quot;€&quot;_-;_-@_-"/>
    <numFmt numFmtId="166" formatCode="_-* #,##0.00\ [$€-407]_-;\-* #,##0.00\ [$€-407]_-;_-* &quot;-&quot;??\ [$€-407]_-;_-@_-"/>
    <numFmt numFmtId="167" formatCode="#,##0&quot; kWh/h/a&quot;"/>
  </numFmts>
  <fonts count="7" x14ac:knownFonts="1">
    <font>
      <sz val="11"/>
      <color theme="1"/>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27">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s>
  <cellStyleXfs count="6">
    <xf numFmtId="0" fontId="0"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9" fontId="0" fillId="0" borderId="0" xfId="2" applyFont="1"/>
    <xf numFmtId="0" fontId="3" fillId="0" borderId="0" xfId="0" applyFont="1"/>
    <xf numFmtId="0" fontId="0" fillId="0" borderId="1" xfId="0" applyBorder="1"/>
    <xf numFmtId="166" fontId="0" fillId="0" borderId="1" xfId="0" applyNumberFormat="1" applyBorder="1"/>
    <xf numFmtId="2" fontId="0" fillId="0" borderId="0" xfId="0" applyNumberFormat="1"/>
    <xf numFmtId="9" fontId="0" fillId="2" borderId="0" xfId="2" applyFont="1" applyFill="1"/>
    <xf numFmtId="0" fontId="0" fillId="0" borderId="0" xfId="0" applyAlignment="1">
      <alignment horizontal="center"/>
    </xf>
    <xf numFmtId="9" fontId="0" fillId="0" borderId="1" xfId="2" applyFont="1" applyBorder="1"/>
    <xf numFmtId="0" fontId="2" fillId="0" borderId="0" xfId="0" applyFont="1"/>
    <xf numFmtId="0" fontId="0" fillId="0" borderId="0" xfId="0" applyAlignment="1">
      <alignment wrapText="1"/>
    </xf>
    <xf numFmtId="4" fontId="0" fillId="0" borderId="0" xfId="0" applyNumberFormat="1" applyFill="1"/>
    <xf numFmtId="0" fontId="0" fillId="0" borderId="0" xfId="0" applyAlignment="1">
      <alignment horizontal="right"/>
    </xf>
    <xf numFmtId="0" fontId="1" fillId="0" borderId="0" xfId="3"/>
    <xf numFmtId="0" fontId="1" fillId="0" borderId="0" xfId="3" applyAlignment="1">
      <alignment wrapText="1"/>
    </xf>
    <xf numFmtId="0" fontId="1" fillId="0" borderId="0" xfId="3" applyAlignment="1">
      <alignment horizontal="right" wrapText="1"/>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0" fillId="0" borderId="8" xfId="3" applyFont="1" applyBorder="1" applyAlignment="1">
      <alignment horizontal="center" vertical="center" wrapText="1"/>
    </xf>
    <xf numFmtId="0" fontId="1" fillId="0" borderId="9" xfId="3" applyBorder="1" applyAlignment="1">
      <alignment horizontal="center" vertical="center"/>
    </xf>
    <xf numFmtId="164" fontId="0" fillId="0" borderId="9" xfId="4" applyNumberFormat="1" applyFont="1" applyFill="1" applyBorder="1" applyAlignment="1">
      <alignment horizontal="center" vertical="center"/>
    </xf>
    <xf numFmtId="165" fontId="0" fillId="0" borderId="10" xfId="4" applyFont="1" applyFill="1" applyBorder="1" applyAlignment="1">
      <alignment horizontal="center" vertical="center" wrapText="1"/>
    </xf>
    <xf numFmtId="0" fontId="0" fillId="0" borderId="11" xfId="3" applyFont="1" applyBorder="1" applyAlignment="1">
      <alignment horizontal="center" vertical="center" wrapText="1"/>
    </xf>
    <xf numFmtId="10" fontId="0" fillId="0" borderId="12" xfId="5" applyNumberFormat="1" applyFont="1" applyBorder="1" applyAlignment="1">
      <alignment horizontal="center" vertical="center"/>
    </xf>
    <xf numFmtId="164" fontId="0" fillId="0" borderId="12" xfId="4" applyNumberFormat="1" applyFont="1" applyFill="1" applyBorder="1" applyAlignment="1">
      <alignment horizontal="center" vertical="center"/>
    </xf>
    <xf numFmtId="0" fontId="0" fillId="0" borderId="13" xfId="3" applyFont="1" applyBorder="1" applyAlignment="1">
      <alignment horizontal="center" vertical="center" wrapText="1"/>
    </xf>
    <xf numFmtId="10" fontId="0" fillId="0" borderId="14" xfId="5" applyNumberFormat="1" applyFont="1" applyBorder="1" applyAlignment="1">
      <alignment horizontal="center" vertical="center"/>
    </xf>
    <xf numFmtId="164" fontId="0" fillId="0" borderId="14" xfId="4" applyNumberFormat="1" applyFont="1" applyFill="1" applyBorder="1" applyAlignment="1">
      <alignment horizontal="center" vertical="center"/>
    </xf>
    <xf numFmtId="165" fontId="0" fillId="0" borderId="15" xfId="4" applyFont="1" applyFill="1" applyBorder="1" applyAlignment="1">
      <alignment horizontal="center" vertical="center" wrapText="1"/>
    </xf>
    <xf numFmtId="0" fontId="0" fillId="0" borderId="16" xfId="3" applyFont="1" applyBorder="1" applyAlignment="1">
      <alignment horizontal="center" vertical="center" wrapText="1"/>
    </xf>
    <xf numFmtId="10" fontId="0" fillId="0" borderId="17" xfId="5" applyNumberFormat="1" applyFont="1" applyBorder="1" applyAlignment="1">
      <alignment horizontal="center" vertical="center"/>
    </xf>
    <xf numFmtId="164" fontId="0" fillId="0" borderId="17" xfId="4" applyNumberFormat="1" applyFont="1" applyFill="1" applyBorder="1" applyAlignment="1">
      <alignment horizontal="center" vertical="center"/>
    </xf>
    <xf numFmtId="165" fontId="0" fillId="0" borderId="18" xfId="4" applyFont="1" applyFill="1" applyBorder="1" applyAlignment="1">
      <alignment horizontal="center" vertical="center" wrapText="1"/>
    </xf>
    <xf numFmtId="0" fontId="0" fillId="0" borderId="19" xfId="3" applyFont="1" applyBorder="1" applyAlignment="1">
      <alignment horizontal="center" vertical="center" wrapText="1"/>
    </xf>
    <xf numFmtId="10" fontId="0" fillId="0" borderId="20" xfId="5" applyNumberFormat="1" applyFont="1" applyBorder="1" applyAlignment="1">
      <alignment horizontal="center" vertical="center"/>
    </xf>
    <xf numFmtId="164" fontId="0" fillId="0" borderId="20" xfId="4" applyNumberFormat="1" applyFont="1" applyFill="1" applyBorder="1" applyAlignment="1">
      <alignment horizontal="center" vertical="center"/>
    </xf>
    <xf numFmtId="165" fontId="0" fillId="0" borderId="21" xfId="4" applyFont="1" applyFill="1" applyBorder="1" applyAlignment="1">
      <alignment horizontal="center" vertical="center" wrapText="1"/>
    </xf>
    <xf numFmtId="0" fontId="5" fillId="0" borderId="22" xfId="3" applyFont="1" applyBorder="1" applyAlignment="1">
      <alignment horizontal="center" vertical="center" wrapText="1"/>
    </xf>
    <xf numFmtId="9" fontId="0" fillId="0" borderId="23" xfId="5" applyFont="1" applyBorder="1" applyAlignment="1">
      <alignment horizontal="center" vertical="center"/>
    </xf>
    <xf numFmtId="4" fontId="1" fillId="0" borderId="0" xfId="3" applyNumberFormat="1" applyAlignment="1">
      <alignment wrapText="1"/>
    </xf>
    <xf numFmtId="0" fontId="5" fillId="0" borderId="24" xfId="3" applyFont="1" applyBorder="1" applyAlignment="1">
      <alignment horizontal="center" vertical="center" wrapText="1"/>
    </xf>
    <xf numFmtId="9" fontId="6" fillId="0" borderId="25" xfId="5" applyFont="1" applyBorder="1" applyAlignment="1">
      <alignment horizontal="center" vertical="center"/>
    </xf>
    <xf numFmtId="0" fontId="6" fillId="0" borderId="0" xfId="3" applyFont="1"/>
    <xf numFmtId="0" fontId="6" fillId="0" borderId="0" xfId="3" applyFont="1" applyAlignment="1">
      <alignment wrapText="1"/>
    </xf>
    <xf numFmtId="0" fontId="4" fillId="0" borderId="0" xfId="0" applyFont="1"/>
    <xf numFmtId="0" fontId="3" fillId="0" borderId="0" xfId="0" applyFont="1" applyFill="1"/>
    <xf numFmtId="4" fontId="6" fillId="0" borderId="0" xfId="0" applyNumberFormat="1" applyFont="1" applyFill="1"/>
    <xf numFmtId="3" fontId="6" fillId="0" borderId="0" xfId="0" applyNumberFormat="1" applyFont="1" applyFill="1"/>
    <xf numFmtId="0" fontId="6" fillId="0" borderId="0" xfId="0" applyFont="1" applyFill="1"/>
    <xf numFmtId="2" fontId="6" fillId="0" borderId="0" xfId="1" applyNumberFormat="1" applyFont="1" applyFill="1"/>
    <xf numFmtId="164" fontId="6" fillId="0" borderId="9" xfId="4" applyNumberFormat="1" applyFont="1" applyFill="1" applyBorder="1" applyAlignment="1">
      <alignment horizontal="center" vertical="center"/>
    </xf>
    <xf numFmtId="164" fontId="6" fillId="0" borderId="12" xfId="4" applyNumberFormat="1" applyFont="1" applyFill="1" applyBorder="1" applyAlignment="1">
      <alignment horizontal="center" vertical="center"/>
    </xf>
    <xf numFmtId="164" fontId="6" fillId="0" borderId="14" xfId="4" applyNumberFormat="1" applyFont="1" applyFill="1" applyBorder="1" applyAlignment="1">
      <alignment horizontal="center" vertical="center"/>
    </xf>
    <xf numFmtId="164" fontId="6" fillId="0" borderId="17" xfId="4" applyNumberFormat="1" applyFont="1" applyFill="1" applyBorder="1" applyAlignment="1">
      <alignment horizontal="center" vertical="center"/>
    </xf>
    <xf numFmtId="164" fontId="6" fillId="0" borderId="20" xfId="4" applyNumberFormat="1" applyFont="1" applyFill="1" applyBorder="1" applyAlignment="1">
      <alignment horizontal="center" vertical="center"/>
    </xf>
    <xf numFmtId="167" fontId="6" fillId="0" borderId="9" xfId="3" applyNumberFormat="1" applyFont="1" applyFill="1" applyBorder="1" applyAlignment="1">
      <alignment horizontal="center" vertical="center"/>
    </xf>
    <xf numFmtId="167" fontId="6" fillId="0" borderId="9" xfId="3" applyNumberFormat="1" applyFont="1" applyFill="1" applyBorder="1" applyAlignment="1">
      <alignment horizontal="center" vertical="center" wrapText="1"/>
    </xf>
    <xf numFmtId="167" fontId="6" fillId="0" borderId="12" xfId="3" applyNumberFormat="1" applyFont="1" applyFill="1" applyBorder="1" applyAlignment="1">
      <alignment horizontal="center" vertical="center"/>
    </xf>
    <xf numFmtId="167" fontId="6" fillId="0" borderId="12" xfId="3" applyNumberFormat="1" applyFont="1" applyFill="1" applyBorder="1" applyAlignment="1">
      <alignment horizontal="center" vertical="center" wrapText="1"/>
    </xf>
    <xf numFmtId="167" fontId="6" fillId="0" borderId="26" xfId="3" applyNumberFormat="1" applyFont="1" applyFill="1" applyBorder="1" applyAlignment="1">
      <alignment horizontal="center" vertical="center"/>
    </xf>
    <xf numFmtId="167" fontId="6" fillId="0" borderId="26" xfId="3" applyNumberFormat="1" applyFont="1" applyFill="1" applyBorder="1" applyAlignment="1">
      <alignment horizontal="center" vertical="center" wrapText="1"/>
    </xf>
    <xf numFmtId="165" fontId="6" fillId="0" borderId="10" xfId="4" applyNumberFormat="1" applyFont="1" applyFill="1" applyBorder="1" applyAlignment="1">
      <alignment horizontal="center" vertical="center" wrapText="1"/>
    </xf>
    <xf numFmtId="1" fontId="0" fillId="0" borderId="0" xfId="0" applyNumberFormat="1" applyAlignment="1">
      <alignment horizontal="center" vertical="center"/>
    </xf>
    <xf numFmtId="0" fontId="0" fillId="0" borderId="0" xfId="3" applyFont="1" applyAlignment="1">
      <alignment horizontal="left" vertical="center" wrapText="1"/>
    </xf>
    <xf numFmtId="0" fontId="1" fillId="0" borderId="0" xfId="3" applyAlignment="1">
      <alignment horizontal="center"/>
    </xf>
    <xf numFmtId="0" fontId="4" fillId="0" borderId="2" xfId="3" applyFont="1" applyBorder="1" applyAlignment="1">
      <alignment horizontal="center" vertical="center" wrapText="1"/>
    </xf>
    <xf numFmtId="0" fontId="4" fillId="0" borderId="3" xfId="3" applyFont="1" applyBorder="1" applyAlignment="1">
      <alignment horizontal="center" vertical="center" wrapText="1"/>
    </xf>
    <xf numFmtId="0" fontId="4" fillId="0" borderId="4" xfId="3" applyFont="1" applyBorder="1" applyAlignment="1">
      <alignment horizontal="center" vertical="center" wrapText="1"/>
    </xf>
  </cellXfs>
  <cellStyles count="6">
    <cellStyle name="Currency" xfId="1" builtinId="4"/>
    <cellStyle name="Normal" xfId="0" builtinId="0"/>
    <cellStyle name="Percent" xfId="2" builtinId="5"/>
    <cellStyle name="Prozent 2" xfId="5" xr:uid="{0E2C1A41-6EF1-4C5E-8DAC-F518D178B884}"/>
    <cellStyle name="Standard 2" xfId="3" xr:uid="{A8C99BCB-D550-45E1-8796-928927348DA2}"/>
    <cellStyle name="Währung 2" xfId="4" xr:uid="{13DCBCA3-ACA7-4164-8776-525EC0C960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11287\AppData\Local\Microsoft\Windows\INetCache\Content.Outlook\J1J3YPU7\EHB%20INK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Ausfuellhilfe"/>
      <sheetName val="A_Allgemeine_Information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D1_Treibenergie"/>
      <sheetName val="D2_Netzveraenderungen"/>
      <sheetName val="D3_Sonstiges"/>
      <sheetName val="E1_1_Allokation_EOG_u_KStR"/>
      <sheetName val="E2_1_Verteilnetzentgelte"/>
      <sheetName val="E2_2_Entry_Exit"/>
      <sheetName val="E2_3_Ms_Msstb"/>
      <sheetName val="E2_4_Sonstige_Entgelte"/>
      <sheetName val="E2_5_Sonderentgelte"/>
      <sheetName val="E3_Plausibilisierung_Entgelte"/>
      <sheetName val="F_Erlaeuterungen"/>
    </sheetNames>
    <sheetDataSet>
      <sheetData sheetId="0"/>
      <sheetData sheetId="1"/>
      <sheetData sheetId="2">
        <row r="82">
          <cell r="I82" t="e">
            <v>#DIV/0!</v>
          </cell>
        </row>
      </sheetData>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ow r="20">
          <cell r="F20">
            <v>0</v>
          </cell>
        </row>
      </sheetData>
      <sheetData sheetId="15">
        <row r="5">
          <cell r="M5">
            <v>0</v>
          </cell>
        </row>
      </sheetData>
      <sheetData sheetId="16">
        <row r="1">
          <cell r="W1">
            <v>0</v>
          </cell>
        </row>
      </sheetData>
      <sheetData sheetId="17">
        <row r="17">
          <cell r="I17">
            <v>0</v>
          </cell>
        </row>
      </sheetData>
      <sheetData sheetId="18">
        <row r="10">
          <cell r="O10">
            <v>0</v>
          </cell>
        </row>
      </sheetData>
      <sheetData sheetId="19">
        <row r="51">
          <cell r="C51">
            <v>0</v>
          </cell>
        </row>
      </sheetData>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tabSelected="1" workbookViewId="0"/>
  </sheetViews>
  <sheetFormatPr defaultColWidth="10.90625" defaultRowHeight="14.5" x14ac:dyDescent="0.35"/>
  <cols>
    <col min="1" max="1" width="69.81640625" bestFit="1" customWidth="1"/>
    <col min="2" max="2" width="80.453125" bestFit="1" customWidth="1"/>
    <col min="3" max="3" width="42.26953125" bestFit="1" customWidth="1"/>
    <col min="5" max="5" width="22.7265625" customWidth="1"/>
  </cols>
  <sheetData>
    <row r="1" spans="1:5" x14ac:dyDescent="0.35">
      <c r="A1" s="45" t="s">
        <v>19</v>
      </c>
    </row>
    <row r="3" spans="1:5" x14ac:dyDescent="0.35">
      <c r="A3" s="46" t="s">
        <v>34</v>
      </c>
      <c r="B3" s="2"/>
    </row>
    <row r="4" spans="1:5" x14ac:dyDescent="0.35">
      <c r="C4" s="12" t="s">
        <v>18</v>
      </c>
    </row>
    <row r="5" spans="1:5" x14ac:dyDescent="0.35">
      <c r="A5" s="2" t="s">
        <v>17</v>
      </c>
      <c r="B5" s="2"/>
      <c r="C5" s="7"/>
    </row>
    <row r="6" spans="1:5" x14ac:dyDescent="0.35">
      <c r="A6" t="s">
        <v>5</v>
      </c>
      <c r="B6" t="s">
        <v>3</v>
      </c>
      <c r="C6" s="47">
        <v>3244169071.1399999</v>
      </c>
      <c r="E6" s="11"/>
    </row>
    <row r="7" spans="1:5" ht="29" x14ac:dyDescent="0.35">
      <c r="A7" s="10" t="s">
        <v>6</v>
      </c>
      <c r="B7" s="10" t="s">
        <v>4</v>
      </c>
      <c r="C7" s="48">
        <v>538861353</v>
      </c>
    </row>
    <row r="8" spans="1:5" x14ac:dyDescent="0.35">
      <c r="C8" s="49"/>
    </row>
    <row r="9" spans="1:5" x14ac:dyDescent="0.35">
      <c r="A9" t="s">
        <v>16</v>
      </c>
      <c r="B9" t="s">
        <v>15</v>
      </c>
      <c r="C9" s="50">
        <f>ROUNDUP(C6/C7,2)</f>
        <v>6.0299999999999994</v>
      </c>
    </row>
    <row r="10" spans="1:5" x14ac:dyDescent="0.35">
      <c r="A10" s="3"/>
      <c r="B10" s="3"/>
      <c r="C10" s="4"/>
    </row>
    <row r="12" spans="1:5" x14ac:dyDescent="0.35">
      <c r="A12" s="2" t="s">
        <v>0</v>
      </c>
      <c r="B12" s="2"/>
    </row>
    <row r="13" spans="1:5" x14ac:dyDescent="0.35">
      <c r="A13" t="s">
        <v>8</v>
      </c>
      <c r="B13" t="s">
        <v>9</v>
      </c>
      <c r="C13" s="6">
        <v>1</v>
      </c>
      <c r="E13" s="63"/>
    </row>
    <row r="14" spans="1:5" ht="29" x14ac:dyDescent="0.35">
      <c r="A14" s="10" t="s">
        <v>7</v>
      </c>
      <c r="B14" s="10" t="s">
        <v>10</v>
      </c>
      <c r="C14" s="6">
        <v>1</v>
      </c>
      <c r="E14" s="63"/>
    </row>
    <row r="15" spans="1:5" x14ac:dyDescent="0.35">
      <c r="A15" s="3"/>
      <c r="B15" s="3"/>
      <c r="C15" s="8"/>
    </row>
    <row r="16" spans="1:5" x14ac:dyDescent="0.35">
      <c r="C16" s="1"/>
    </row>
    <row r="17" spans="1:3" x14ac:dyDescent="0.35">
      <c r="A17" t="s">
        <v>11</v>
      </c>
      <c r="B17" t="s">
        <v>12</v>
      </c>
      <c r="C17" s="5">
        <f>+C9</f>
        <v>6.0299999999999994</v>
      </c>
    </row>
    <row r="18" spans="1:3" x14ac:dyDescent="0.35">
      <c r="A18" t="s">
        <v>13</v>
      </c>
      <c r="B18" t="s">
        <v>14</v>
      </c>
      <c r="C18" s="5">
        <f>ROUNDUP(SUMPRODUCT(C6*C13/C7*C14),2)</f>
        <v>6.0299999999999994</v>
      </c>
    </row>
    <row r="19" spans="1:3" x14ac:dyDescent="0.35">
      <c r="A19" s="9" t="s">
        <v>2</v>
      </c>
      <c r="B19" t="s">
        <v>1</v>
      </c>
      <c r="C19" s="1">
        <f>+C18/C17-1</f>
        <v>0</v>
      </c>
    </row>
    <row r="20" spans="1:3" x14ac:dyDescent="0.35">
      <c r="A20" s="3"/>
      <c r="B20" s="3"/>
      <c r="C20" s="3"/>
    </row>
  </sheetData>
  <mergeCells count="1">
    <mergeCell ref="E13:E1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6FCB8-15F3-43C1-A936-9CCFF804641F}">
  <sheetPr>
    <pageSetUpPr fitToPage="1"/>
  </sheetPr>
  <dimension ref="B1:H16"/>
  <sheetViews>
    <sheetView workbookViewId="0"/>
  </sheetViews>
  <sheetFormatPr defaultColWidth="11.453125" defaultRowHeight="14.5" x14ac:dyDescent="0.35"/>
  <cols>
    <col min="1" max="1" width="2.26953125" style="13" customWidth="1"/>
    <col min="2" max="2" width="66" style="14" bestFit="1" customWidth="1"/>
    <col min="3" max="3" width="29.7265625" style="13" customWidth="1"/>
    <col min="4" max="4" width="28.26953125" style="13" customWidth="1"/>
    <col min="5" max="5" width="32" style="13" customWidth="1"/>
    <col min="6" max="6" width="21.54296875" style="13" bestFit="1" customWidth="1"/>
    <col min="7" max="7" width="21.81640625" style="14" customWidth="1"/>
    <col min="8" max="8" width="18.54296875" style="14" customWidth="1"/>
    <col min="9" max="9" width="31.7265625" style="13" customWidth="1"/>
    <col min="10" max="16384" width="11.453125" style="13"/>
  </cols>
  <sheetData>
    <row r="1" spans="2:8" x14ac:dyDescent="0.35">
      <c r="B1" s="13"/>
      <c r="H1" s="15"/>
    </row>
    <row r="2" spans="2:8" ht="15" customHeight="1" x14ac:dyDescent="0.35">
      <c r="B2" s="64" t="s">
        <v>20</v>
      </c>
      <c r="C2" s="64"/>
      <c r="D2" s="64"/>
      <c r="E2" s="64"/>
      <c r="F2" s="64"/>
      <c r="G2" s="64"/>
      <c r="H2" s="64"/>
    </row>
    <row r="3" spans="2:8" ht="15" customHeight="1" x14ac:dyDescent="0.35">
      <c r="B3" s="64" t="s">
        <v>21</v>
      </c>
      <c r="C3" s="64"/>
      <c r="D3" s="64"/>
      <c r="E3" s="64"/>
      <c r="F3" s="64"/>
      <c r="G3" s="64"/>
      <c r="H3" s="64"/>
    </row>
    <row r="4" spans="2:8" ht="15" thickBot="1" x14ac:dyDescent="0.4">
      <c r="B4" s="65"/>
      <c r="C4" s="65"/>
      <c r="D4" s="65"/>
      <c r="E4" s="65"/>
    </row>
    <row r="5" spans="2:8" ht="66.75" customHeight="1" x14ac:dyDescent="0.35">
      <c r="B5" s="66" t="s">
        <v>22</v>
      </c>
      <c r="C5" s="67"/>
      <c r="D5" s="67"/>
      <c r="E5" s="67"/>
      <c r="F5" s="67"/>
      <c r="G5" s="67"/>
      <c r="H5" s="68"/>
    </row>
    <row r="6" spans="2:8" ht="272.25" customHeight="1" x14ac:dyDescent="0.35">
      <c r="B6" s="16" t="s">
        <v>23</v>
      </c>
      <c r="C6" s="17" t="s">
        <v>32</v>
      </c>
      <c r="D6" s="17" t="s">
        <v>24</v>
      </c>
      <c r="E6" s="17" t="s">
        <v>25</v>
      </c>
      <c r="F6" s="17" t="s">
        <v>26</v>
      </c>
      <c r="G6" s="17" t="s">
        <v>27</v>
      </c>
      <c r="H6" s="18" t="s">
        <v>28</v>
      </c>
    </row>
    <row r="7" spans="2:8" x14ac:dyDescent="0.35">
      <c r="B7" s="19">
        <v>2023</v>
      </c>
      <c r="C7" s="20" t="s">
        <v>29</v>
      </c>
      <c r="D7" s="51">
        <f>+'Art. 30 (2) b)'!C6</f>
        <v>3244169071.1399999</v>
      </c>
      <c r="E7" s="21">
        <f>D7</f>
        <v>3244169071.1399999</v>
      </c>
      <c r="F7" s="56">
        <v>599500341</v>
      </c>
      <c r="G7" s="57">
        <f>+'Art. 30 (2) b)'!C7</f>
        <v>538861353</v>
      </c>
      <c r="H7" s="62">
        <f>ROUNDUP(E7/G7,2)</f>
        <v>6.0299999999999994</v>
      </c>
    </row>
    <row r="8" spans="2:8" x14ac:dyDescent="0.35">
      <c r="B8" s="23">
        <v>2024</v>
      </c>
      <c r="C8" s="24">
        <f>0.033-0.0049</f>
        <v>2.81E-2</v>
      </c>
      <c r="D8" s="52">
        <f>D7</f>
        <v>3244169071.1399999</v>
      </c>
      <c r="E8" s="25">
        <f>E7*(1+C8)</f>
        <v>3335330222.0390339</v>
      </c>
      <c r="F8" s="58">
        <f>F7</f>
        <v>599500341</v>
      </c>
      <c r="G8" s="59">
        <f>G7</f>
        <v>538861353</v>
      </c>
      <c r="H8" s="22">
        <f>ROUNDUP(E8/G8*(1+$C$13-$C$14),2)</f>
        <v>6.1899999999999995</v>
      </c>
    </row>
    <row r="9" spans="2:8" x14ac:dyDescent="0.35">
      <c r="B9" s="26">
        <v>2025</v>
      </c>
      <c r="C9" s="27">
        <f>C8</f>
        <v>2.81E-2</v>
      </c>
      <c r="D9" s="53">
        <f t="shared" ref="D9:D11" si="0">D8</f>
        <v>3244169071.1399999</v>
      </c>
      <c r="E9" s="28">
        <f>E8*(1+C9)</f>
        <v>3429053001.2783308</v>
      </c>
      <c r="F9" s="58">
        <f t="shared" ref="F9:G11" si="1">F8</f>
        <v>599500341</v>
      </c>
      <c r="G9" s="59">
        <f t="shared" si="1"/>
        <v>538861353</v>
      </c>
      <c r="H9" s="29">
        <f>ROUNDUP((E9/G9*(1+$C$13-$C$14)^2),2)</f>
        <v>6.37</v>
      </c>
    </row>
    <row r="10" spans="2:8" x14ac:dyDescent="0.35">
      <c r="B10" s="30">
        <v>2026</v>
      </c>
      <c r="C10" s="31">
        <f>C9</f>
        <v>2.81E-2</v>
      </c>
      <c r="D10" s="54">
        <f t="shared" si="0"/>
        <v>3244169071.1399999</v>
      </c>
      <c r="E10" s="32">
        <f>E9*(1+C10)</f>
        <v>3525409390.6142521</v>
      </c>
      <c r="F10" s="58">
        <f t="shared" si="1"/>
        <v>599500341</v>
      </c>
      <c r="G10" s="59">
        <f t="shared" si="1"/>
        <v>538861353</v>
      </c>
      <c r="H10" s="33">
        <f>ROUNDUP((E10/G10*(1+$C$13-$C$14)^2),2)</f>
        <v>6.55</v>
      </c>
    </row>
    <row r="11" spans="2:8" ht="15" thickBot="1" x14ac:dyDescent="0.4">
      <c r="B11" s="34">
        <v>2027</v>
      </c>
      <c r="C11" s="35">
        <f>C10</f>
        <v>2.81E-2</v>
      </c>
      <c r="D11" s="55">
        <f t="shared" si="0"/>
        <v>3244169071.1399999</v>
      </c>
      <c r="E11" s="36">
        <f>E10*(1+C11)</f>
        <v>3624473394.4905128</v>
      </c>
      <c r="F11" s="60">
        <f t="shared" si="1"/>
        <v>599500341</v>
      </c>
      <c r="G11" s="61">
        <f t="shared" si="1"/>
        <v>538861353</v>
      </c>
      <c r="H11" s="37">
        <f>ROUNDUP((E11/G11*(1+$C$13-$C$14)^2),2)</f>
        <v>6.7299999999999995</v>
      </c>
    </row>
    <row r="12" spans="2:8" ht="15" thickBot="1" x14ac:dyDescent="0.4"/>
    <row r="13" spans="2:8" ht="127.5" customHeight="1" x14ac:dyDescent="0.35">
      <c r="B13" s="38" t="s">
        <v>30</v>
      </c>
      <c r="C13" s="39">
        <v>0</v>
      </c>
      <c r="G13" s="40"/>
    </row>
    <row r="14" spans="2:8" s="43" customFormat="1" ht="127.5" customHeight="1" thickBot="1" x14ac:dyDescent="0.4">
      <c r="B14" s="41" t="s">
        <v>31</v>
      </c>
      <c r="C14" s="42">
        <v>0</v>
      </c>
      <c r="G14" s="44"/>
      <c r="H14" s="44"/>
    </row>
    <row r="16" spans="2:8" ht="130.5" x14ac:dyDescent="0.35">
      <c r="B16" s="14" t="s">
        <v>33</v>
      </c>
    </row>
  </sheetData>
  <mergeCells count="4">
    <mergeCell ref="B2:H2"/>
    <mergeCell ref="B3:H3"/>
    <mergeCell ref="B4:E4"/>
    <mergeCell ref="B5:H5"/>
  </mergeCells>
  <pageMargins left="0.7" right="0.7" top="0.78740157499999996" bottom="0.78740157499999996" header="0.3" footer="0.3"/>
  <pageSetup paperSize="9" scale="6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7333C967654344F9D39F15B934F0EC1" ma:contentTypeVersion="16" ma:contentTypeDescription="Ein neues Dokument erstellen." ma:contentTypeScope="" ma:versionID="4c9513e45347109134ecef06a4313d89">
  <xsd:schema xmlns:xsd="http://www.w3.org/2001/XMLSchema" xmlns:xs="http://www.w3.org/2001/XMLSchema" xmlns:p="http://schemas.microsoft.com/office/2006/metadata/properties" xmlns:ns2="bea1ebe9-d404-4095-b4b7-3ce747bbe1ff" xmlns:ns3="b81446be-84a3-4e74-8eff-810875d615f7" targetNamespace="http://schemas.microsoft.com/office/2006/metadata/properties" ma:root="true" ma:fieldsID="865e49909a417c43a83174671dd966c2" ns2:_="" ns3:_="">
    <xsd:import namespace="bea1ebe9-d404-4095-b4b7-3ce747bbe1ff"/>
    <xsd:import namespace="b81446be-84a3-4e74-8eff-810875d615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1ebe9-d404-4095-b4b7-3ce747bbe1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4d1ab9c-2012-4764-a91e-f1f020d1b5e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1446be-84a3-4e74-8eff-810875d615f7"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41132e7-6a26-4037-a030-27725665e879}" ma:internalName="TaxCatchAll" ma:showField="CatchAllData" ma:web="b81446be-84a3-4e74-8eff-810875d615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81446be-84a3-4e74-8eff-810875d615f7" xsi:nil="true"/>
    <lcf76f155ced4ddcb4097134ff3c332f xmlns="bea1ebe9-d404-4095-b4b7-3ce747bbe1f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0EAEBE3-0BA4-45AD-99E7-A1828455504C}">
  <ds:schemaRefs>
    <ds:schemaRef ds:uri="http://schemas.microsoft.com/sharepoint/v3/contenttype/forms"/>
  </ds:schemaRefs>
</ds:datastoreItem>
</file>

<file path=customXml/itemProps2.xml><?xml version="1.0" encoding="utf-8"?>
<ds:datastoreItem xmlns:ds="http://schemas.openxmlformats.org/officeDocument/2006/customXml" ds:itemID="{32312B22-3C9C-4768-9E99-B31452639C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1ebe9-d404-4095-b4b7-3ce747bbe1ff"/>
    <ds:schemaRef ds:uri="b81446be-84a3-4e74-8eff-810875d61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6575DB-0941-4892-8483-AFD7A0D7F287}">
  <ds:schemaRefs>
    <ds:schemaRef ds:uri="http://schemas.microsoft.com/office/2006/metadata/properties"/>
    <ds:schemaRef ds:uri="http://purl.org/dc/elements/1.1/"/>
    <ds:schemaRef ds:uri="http://purl.org/dc/terms/"/>
    <ds:schemaRef ds:uri="8e7d786e-fe1a-4842-ba08-5e9db99d4d84"/>
    <ds:schemaRef ds:uri="http://schemas.microsoft.com/sharepoint/v3"/>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b81446be-84a3-4e74-8eff-810875d615f7"/>
    <ds:schemaRef ds:uri="bea1ebe9-d404-4095-b4b7-3ce747bbe1f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Art. 30 (2) b)</vt:lpstr>
      <vt:lpstr>Art. 30 (2) a) ii) NC TAR</vt:lpstr>
    </vt:vector>
  </TitlesOfParts>
  <Company>Gastransport Nord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Keller, Jann</dc:creator>
  <cp:lastModifiedBy>Rücker Stefan</cp:lastModifiedBy>
  <dcterms:created xsi:type="dcterms:W3CDTF">2017-04-12T13:36:16Z</dcterms:created>
  <dcterms:modified xsi:type="dcterms:W3CDTF">2022-12-02T08:56:08Z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0x010100D0BE27F39213554786B5F40F540AE656</vt:lpwstr>
  </property>
  <property fmtid="{D5CDD505-2E9C-101B-9397-08002B2CF9AE}" pid="3" name="MSIP_Label_d6cf00cf-9295-4b4b-bd62-1fec95ba4594_Enabled">
    <vt:lpwstr>true</vt:lpwstr>
  </property>
  <property fmtid="{D5CDD505-2E9C-101B-9397-08002B2CF9AE}" pid="4" name="MSIP_Label_d6cf00cf-9295-4b4b-bd62-1fec95ba4594_SetDate">
    <vt:lpwstr>2022-11-07T07:00:02Z</vt:lpwstr>
  </property>
  <property fmtid="{D5CDD505-2E9C-101B-9397-08002B2CF9AE}" pid="5" name="MSIP_Label_d6cf00cf-9295-4b4b-bd62-1fec95ba4594_Method">
    <vt:lpwstr>Standard</vt:lpwstr>
  </property>
  <property fmtid="{D5CDD505-2E9C-101B-9397-08002B2CF9AE}" pid="6" name="MSIP_Label_d6cf00cf-9295-4b4b-bd62-1fec95ba4594_Name">
    <vt:lpwstr>X - allgemein</vt:lpwstr>
  </property>
  <property fmtid="{D5CDD505-2E9C-101B-9397-08002B2CF9AE}" pid="7" name="MSIP_Label_d6cf00cf-9295-4b4b-bd62-1fec95ba4594_SiteId">
    <vt:lpwstr>fab862ab-17fa-42dc-bbfa-59ba0665ed88</vt:lpwstr>
  </property>
  <property fmtid="{D5CDD505-2E9C-101B-9397-08002B2CF9AE}" pid="8" name="MSIP_Label_d6cf00cf-9295-4b4b-bd62-1fec95ba4594_ActionId">
    <vt:lpwstr>cc3236a4-e594-4e7f-891a-fa4ff728483d</vt:lpwstr>
  </property>
  <property fmtid="{D5CDD505-2E9C-101B-9397-08002B2CF9AE}" pid="9" name="MSIP_Label_d6cf00cf-9295-4b4b-bd62-1fec95ba4594_ContentBits">
    <vt:lpwstr>0</vt:lpwstr>
  </property>
</Properties>
</file>